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085" activeTab="0"/>
  </bookViews>
  <sheets>
    <sheet name="Budget" sheetId="1" r:id="rId1"/>
  </sheets>
  <definedNames>
    <definedName name="_xlnm.Print_Area" localSheetId="0">'Budget'!$A$1:$N$60</definedName>
    <definedName name="piano_dei_conti">'Budget'!$A$10:$A$65</definedName>
    <definedName name="_xlnm.Print_Titles" localSheetId="0">'Budget'!$4:$7</definedName>
  </definedNames>
  <calcPr fullCalcOnLoad="1"/>
</workbook>
</file>

<file path=xl/comments1.xml><?xml version="1.0" encoding="utf-8"?>
<comments xmlns="http://schemas.openxmlformats.org/spreadsheetml/2006/main">
  <authors>
    <author>Claudio</author>
  </authors>
  <commentList>
    <comment ref="A33" authorId="0">
      <text>
        <r>
          <rPr>
            <b/>
            <sz val="9"/>
            <rFont val="Tahoma"/>
            <family val="2"/>
          </rPr>
          <t>Previsto cablaggio trenino-ammort. In 4 anni-spesa totale 15000 euro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<sst xmlns="http://schemas.openxmlformats.org/spreadsheetml/2006/main" count="56" uniqueCount="56">
  <si>
    <t>SALDO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</si>
  <si>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</si>
  <si>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</si>
  <si>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</si>
  <si>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</si>
  <si>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</si>
  <si>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</si>
  <si>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</si>
  <si>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</si>
  <si>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</si>
  <si>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</si>
  <si>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</si>
  <si>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</si>
  <si>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 xml:space="preserve">                  Materiali di consumo</t>
  </si>
  <si>
    <t xml:space="preserve">                  Carburanti e lubrificanti</t>
  </si>
  <si>
    <t xml:space="preserve">                  Materiale pubblicitario</t>
  </si>
  <si>
    <t xml:space="preserve">                  Materiale di consumo per servizi</t>
  </si>
  <si>
    <t xml:space="preserve">                  Manutenzioni e riparazioni</t>
  </si>
  <si>
    <t xml:space="preserve">                  Rimborsi spese dipend. e collab.</t>
  </si>
  <si>
    <t xml:space="preserve">                  Consulenze tecniche</t>
  </si>
  <si>
    <t xml:space="preserve">                  Spese pubblicitarie</t>
  </si>
  <si>
    <t xml:space="preserve">                  Assicurazioni</t>
  </si>
  <si>
    <t xml:space="preserve">                  Rateo TFR</t>
  </si>
  <si>
    <t xml:space="preserve">                  Stipendi Voucher</t>
  </si>
  <si>
    <t xml:space="preserve">                  Contributi voucher</t>
  </si>
  <si>
    <t xml:space="preserve">                  Altri oneri di gestione</t>
  </si>
  <si>
    <t xml:space="preserve">                  Prestazioni di servizi</t>
  </si>
  <si>
    <t xml:space="preserve">                  Corrispettivi</t>
  </si>
  <si>
    <t xml:space="preserve">                  Ricavi e proventi vari</t>
  </si>
  <si>
    <t>TOTALE COSTI</t>
  </si>
  <si>
    <t xml:space="preserve">                  Indumenti di lavoro</t>
  </si>
  <si>
    <t xml:space="preserve">                  Costi ordinari</t>
  </si>
  <si>
    <t xml:space="preserve">                  Rateo 13°</t>
  </si>
  <si>
    <t xml:space="preserve">                  Rateo Ferie/permessi</t>
  </si>
  <si>
    <t xml:space="preserve">                  Contributi su stipendi e salari</t>
  </si>
  <si>
    <t xml:space="preserve">                  Indenn. fine rapp. matur. nell'anno</t>
  </si>
  <si>
    <t xml:space="preserve">                  Ammortamento Trenino</t>
  </si>
  <si>
    <t xml:space="preserve">                  Contributi in conto esercizio</t>
  </si>
  <si>
    <t>TOTALE RICAVI</t>
  </si>
  <si>
    <t>MARGINE</t>
  </si>
  <si>
    <t>MARGINE PROGRESSIVO</t>
  </si>
  <si>
    <t>Ricavi</t>
  </si>
  <si>
    <t>Costi</t>
  </si>
  <si>
    <t>Legenda:</t>
  </si>
  <si>
    <t>Margine Progr.</t>
  </si>
  <si>
    <t xml:space="preserve">                  Noleggi autobus e pulmini</t>
  </si>
  <si>
    <t xml:space="preserve">                  Alberghi e ristoranti amministrazione</t>
  </si>
  <si>
    <t xml:space="preserve">                  Spese indeducibili</t>
  </si>
  <si>
    <t xml:space="preserve">            Spese di viaggio</t>
  </si>
  <si>
    <t xml:space="preserve">                  Costo del personale</t>
  </si>
  <si>
    <t>Presenze stimate bambini</t>
  </si>
  <si>
    <t>Presenze stimate adulti</t>
  </si>
  <si>
    <t>Totale presenze stimate</t>
  </si>
  <si>
    <t xml:space="preserve">                  Servizi amministrativi (CANONE)</t>
  </si>
  <si>
    <t>I costi ed i ricavi sono da intendersi Iva esclusa</t>
  </si>
  <si>
    <t>Piano economico presunto per servizio trenino turistico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</si>
</sst>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dd/mm/yy"/>
    <numFmt numFmtId="166" formatCode="&quot;€&quot;#,##0.00_);[Red]\(&quot;€&quot;#,##0.00\)"/>
    <numFmt numFmtId="167" formatCode="[$-410]dddd\ d\ mmmm\ yyyy"/>
    <numFmt numFmtId="168" formatCode="\€\ #,##0.00;[Red]\-\€\ #,##0.00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_-* #,##0.0000_-;\-* #,##0.0000_-;_-* &quot;-&quot;??_-;_-@_-"/>
    <numFmt numFmtId="173" formatCode="0.000"/>
    <numFmt numFmtId="174" formatCode="0.0"/>
  </numFmts>
  <fonts count="54">
    <font>
      <sz val="10"/>
      <name val="Arial"/>
      <family val="0"/>
    </font>
    <font>
      <b/>
      <sz val="14"/>
      <color indexed="18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Arial"/>
      <family val="2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 style="slantDashDot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slantDashDot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slantDashDot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slantDashDot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>
        <color indexed="63"/>
      </top>
      <bottom style="thin"/>
    </border>
    <border>
      <left style="slantDashDot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slantDashDot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slantDashDot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8" fontId="2" fillId="0" borderId="11" xfId="0" applyNumberFormat="1" applyFont="1" applyFill="1" applyBorder="1" applyAlignment="1" applyProtection="1">
      <alignment/>
      <protection locked="0"/>
    </xf>
    <xf numFmtId="8" fontId="2" fillId="0" borderId="12" xfId="0" applyNumberFormat="1" applyFont="1" applyFill="1" applyBorder="1" applyAlignment="1" applyProtection="1">
      <alignment/>
      <protection locked="0"/>
    </xf>
    <xf numFmtId="8" fontId="3" fillId="33" borderId="13" xfId="0" applyNumberFormat="1" applyFont="1" applyFill="1" applyBorder="1" applyAlignment="1" applyProtection="1">
      <alignment horizontal="center" vertical="center"/>
      <protection hidden="1"/>
    </xf>
    <xf numFmtId="0" fontId="51" fillId="34" borderId="14" xfId="46" applyNumberFormat="1" applyFont="1" applyFill="1" applyBorder="1" applyAlignment="1">
      <alignment horizontal="left" vertical="center"/>
      <protection/>
    </xf>
    <xf numFmtId="0" fontId="51" fillId="0" borderId="14" xfId="46" applyNumberFormat="1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/>
    </xf>
    <xf numFmtId="8" fontId="2" fillId="0" borderId="13" xfId="0" applyNumberFormat="1" applyFont="1" applyFill="1" applyBorder="1" applyAlignment="1" applyProtection="1">
      <alignment/>
      <protection locked="0"/>
    </xf>
    <xf numFmtId="8" fontId="2" fillId="33" borderId="15" xfId="0" applyNumberFormat="1" applyFont="1" applyFill="1" applyBorder="1" applyAlignment="1" applyProtection="1">
      <alignment/>
      <protection hidden="1"/>
    </xf>
    <xf numFmtId="8" fontId="2" fillId="33" borderId="16" xfId="0" applyNumberFormat="1" applyFont="1" applyFill="1" applyBorder="1" applyAlignment="1" applyProtection="1">
      <alignment/>
      <protection hidden="1"/>
    </xf>
    <xf numFmtId="8" fontId="2" fillId="0" borderId="17" xfId="0" applyNumberFormat="1" applyFont="1" applyFill="1" applyBorder="1" applyAlignment="1" applyProtection="1">
      <alignment/>
      <protection locked="0"/>
    </xf>
    <xf numFmtId="8" fontId="2" fillId="0" borderId="18" xfId="0" applyNumberFormat="1" applyFont="1" applyFill="1" applyBorder="1" applyAlignment="1" applyProtection="1">
      <alignment/>
      <protection locked="0"/>
    </xf>
    <xf numFmtId="8" fontId="2" fillId="33" borderId="19" xfId="0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8" fontId="3" fillId="33" borderId="21" xfId="0" applyNumberFormat="1" applyFont="1" applyFill="1" applyBorder="1" applyAlignment="1" applyProtection="1">
      <alignment horizontal="center" vertical="center"/>
      <protection hidden="1"/>
    </xf>
    <xf numFmtId="8" fontId="5" fillId="33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8" fontId="2" fillId="0" borderId="23" xfId="0" applyNumberFormat="1" applyFont="1" applyFill="1" applyBorder="1" applyAlignment="1" applyProtection="1">
      <alignment/>
      <protection hidden="1"/>
    </xf>
    <xf numFmtId="8" fontId="2" fillId="0" borderId="24" xfId="0" applyNumberFormat="1" applyFont="1" applyFill="1" applyBorder="1" applyAlignment="1" applyProtection="1">
      <alignment/>
      <protection hidden="1"/>
    </xf>
    <xf numFmtId="8" fontId="2" fillId="0" borderId="25" xfId="0" applyNumberFormat="1" applyFont="1" applyFill="1" applyBorder="1" applyAlignment="1" applyProtection="1">
      <alignment/>
      <protection hidden="1"/>
    </xf>
    <xf numFmtId="8" fontId="2" fillId="0" borderId="26" xfId="0" applyNumberFormat="1" applyFont="1" applyFill="1" applyBorder="1" applyAlignment="1" applyProtection="1">
      <alignment/>
      <protection locked="0"/>
    </xf>
    <xf numFmtId="8" fontId="2" fillId="0" borderId="27" xfId="0" applyNumberFormat="1" applyFont="1" applyFill="1" applyBorder="1" applyAlignment="1" applyProtection="1">
      <alignment/>
      <protection locked="0"/>
    </xf>
    <xf numFmtId="8" fontId="2" fillId="0" borderId="28" xfId="0" applyNumberFormat="1" applyFont="1" applyFill="1" applyBorder="1" applyAlignment="1" applyProtection="1">
      <alignment/>
      <protection locked="0"/>
    </xf>
    <xf numFmtId="8" fontId="2" fillId="0" borderId="29" xfId="0" applyNumberFormat="1" applyFont="1" applyFill="1" applyBorder="1" applyAlignment="1" applyProtection="1">
      <alignment/>
      <protection locked="0"/>
    </xf>
    <xf numFmtId="0" fontId="2" fillId="0" borderId="30" xfId="0" applyFont="1" applyFill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 vertical="center"/>
    </xf>
    <xf numFmtId="0" fontId="3" fillId="33" borderId="34" xfId="0" applyFont="1" applyFill="1" applyBorder="1" applyAlignment="1" applyProtection="1">
      <alignment horizontal="center" vertical="center"/>
      <protection hidden="1"/>
    </xf>
    <xf numFmtId="8" fontId="3" fillId="33" borderId="35" xfId="0" applyNumberFormat="1" applyFont="1" applyFill="1" applyBorder="1" applyAlignment="1" applyProtection="1">
      <alignment horizontal="center" vertical="center"/>
      <protection hidden="1"/>
    </xf>
    <xf numFmtId="0" fontId="2" fillId="35" borderId="36" xfId="0" applyFont="1" applyFill="1" applyBorder="1" applyAlignment="1" applyProtection="1">
      <alignment/>
      <protection/>
    </xf>
    <xf numFmtId="0" fontId="7" fillId="35" borderId="37" xfId="0" applyFont="1" applyFill="1" applyBorder="1" applyAlignment="1" applyProtection="1">
      <alignment horizontal="center" vertical="top"/>
      <protection/>
    </xf>
    <xf numFmtId="0" fontId="7" fillId="35" borderId="38" xfId="0" applyFont="1" applyFill="1" applyBorder="1" applyAlignment="1" applyProtection="1">
      <alignment horizontal="center" vertical="top"/>
      <protection/>
    </xf>
    <xf numFmtId="0" fontId="8" fillId="35" borderId="37" xfId="0" applyFont="1" applyFill="1" applyBorder="1" applyAlignment="1" applyProtection="1">
      <alignment horizontal="center" vertical="top"/>
      <protection/>
    </xf>
    <xf numFmtId="8" fontId="2" fillId="0" borderId="39" xfId="0" applyNumberFormat="1" applyFont="1" applyFill="1" applyBorder="1" applyAlignment="1" applyProtection="1">
      <alignment/>
      <protection hidden="1"/>
    </xf>
    <xf numFmtId="0" fontId="6" fillId="35" borderId="40" xfId="0" applyFont="1" applyFill="1" applyBorder="1" applyAlignment="1" applyProtection="1">
      <alignment horizontal="center"/>
      <protection/>
    </xf>
    <xf numFmtId="8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locked="0"/>
    </xf>
    <xf numFmtId="8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41" xfId="0" applyFont="1" applyFill="1" applyBorder="1" applyAlignment="1" applyProtection="1">
      <alignment/>
      <protection locked="0"/>
    </xf>
    <xf numFmtId="9" fontId="5" fillId="33" borderId="22" xfId="49" applyFont="1" applyFill="1" applyBorder="1" applyAlignment="1" applyProtection="1">
      <alignment horizontal="center" vertical="center"/>
      <protection hidden="1"/>
    </xf>
    <xf numFmtId="1" fontId="3" fillId="33" borderId="13" xfId="43" applyNumberFormat="1" applyFont="1" applyFill="1" applyBorder="1" applyAlignment="1" applyProtection="1">
      <alignment horizontal="center" vertical="center"/>
      <protection hidden="1"/>
    </xf>
    <xf numFmtId="1" fontId="3" fillId="33" borderId="13" xfId="0" applyNumberFormat="1" applyFont="1" applyFill="1" applyBorder="1" applyAlignment="1" applyProtection="1">
      <alignment horizontal="center" vertical="center"/>
      <protection hidden="1"/>
    </xf>
    <xf numFmtId="1" fontId="3" fillId="33" borderId="35" xfId="43" applyNumberFormat="1" applyFont="1" applyFill="1" applyBorder="1" applyAlignment="1" applyProtection="1">
      <alignment horizontal="center" vertical="center"/>
      <protection hidden="1"/>
    </xf>
    <xf numFmtId="0" fontId="51" fillId="0" borderId="42" xfId="46" applyNumberFormat="1" applyFont="1" applyFill="1" applyBorder="1" applyAlignment="1">
      <alignment horizontal="left" vertical="center"/>
      <protection/>
    </xf>
    <xf numFmtId="8" fontId="2" fillId="33" borderId="43" xfId="0" applyNumberFormat="1" applyFont="1" applyFill="1" applyBorder="1" applyAlignment="1" applyProtection="1">
      <alignment/>
      <protection hidden="1"/>
    </xf>
    <xf numFmtId="0" fontId="51" fillId="0" borderId="39" xfId="46" applyNumberFormat="1" applyFont="1" applyFill="1" applyBorder="1" applyAlignment="1">
      <alignment horizontal="left" vertical="center"/>
      <protection/>
    </xf>
    <xf numFmtId="8" fontId="2" fillId="33" borderId="44" xfId="0" applyNumberFormat="1" applyFont="1" applyFill="1" applyBorder="1" applyAlignment="1" applyProtection="1">
      <alignment/>
      <protection hidden="1"/>
    </xf>
    <xf numFmtId="0" fontId="51" fillId="0" borderId="45" xfId="46" applyNumberFormat="1" applyFont="1" applyFill="1" applyBorder="1" applyAlignment="1">
      <alignment horizontal="left" vertical="center"/>
      <protection/>
    </xf>
    <xf numFmtId="8" fontId="2" fillId="33" borderId="46" xfId="0" applyNumberFormat="1" applyFont="1" applyFill="1" applyBorder="1" applyAlignment="1" applyProtection="1">
      <alignment/>
      <protection hidden="1"/>
    </xf>
    <xf numFmtId="0" fontId="51" fillId="0" borderId="47" xfId="46" applyNumberFormat="1" applyFont="1" applyFill="1" applyBorder="1" applyAlignment="1">
      <alignment horizontal="left" vertical="center"/>
      <protection/>
    </xf>
    <xf numFmtId="8" fontId="2" fillId="33" borderId="48" xfId="0" applyNumberFormat="1" applyFont="1" applyFill="1" applyBorder="1" applyAlignment="1" applyProtection="1">
      <alignment/>
      <protection hidden="1"/>
    </xf>
    <xf numFmtId="8" fontId="2" fillId="33" borderId="49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2" fillId="0" borderId="50" xfId="46" applyNumberFormat="1" applyFont="1" applyFill="1" applyBorder="1" applyAlignment="1">
      <alignment horizontal="left" vertical="center"/>
      <protection/>
    </xf>
    <xf numFmtId="8" fontId="7" fillId="33" borderId="51" xfId="0" applyNumberFormat="1" applyFont="1" applyFill="1" applyBorder="1" applyAlignment="1" applyProtection="1">
      <alignment/>
      <protection hidden="1"/>
    </xf>
    <xf numFmtId="43" fontId="2" fillId="0" borderId="11" xfId="0" applyNumberFormat="1" applyFont="1" applyFill="1" applyBorder="1" applyAlignment="1" applyProtection="1">
      <alignment/>
      <protection locked="0"/>
    </xf>
    <xf numFmtId="43" fontId="2" fillId="0" borderId="12" xfId="0" applyNumberFormat="1" applyFont="1" applyFill="1" applyBorder="1" applyAlignment="1" applyProtection="1">
      <alignment/>
      <protection locked="0"/>
    </xf>
    <xf numFmtId="43" fontId="7" fillId="0" borderId="52" xfId="0" applyNumberFormat="1" applyFont="1" applyFill="1" applyBorder="1" applyAlignment="1" applyProtection="1">
      <alignment/>
      <protection locked="0"/>
    </xf>
    <xf numFmtId="43" fontId="7" fillId="0" borderId="53" xfId="0" applyNumberFormat="1" applyFont="1" applyFill="1" applyBorder="1" applyAlignment="1" applyProtection="1">
      <alignment/>
      <protection locked="0"/>
    </xf>
    <xf numFmtId="43" fontId="7" fillId="0" borderId="54" xfId="0" applyNumberFormat="1" applyFont="1" applyFill="1" applyBorder="1" applyAlignment="1" applyProtection="1">
      <alignment/>
      <protection locked="0"/>
    </xf>
    <xf numFmtId="43" fontId="7" fillId="0" borderId="55" xfId="0" applyNumberFormat="1" applyFont="1" applyFill="1" applyBorder="1" applyAlignment="1" applyProtection="1">
      <alignment/>
      <protection locked="0"/>
    </xf>
    <xf numFmtId="43" fontId="2" fillId="0" borderId="56" xfId="0" applyNumberFormat="1" applyFont="1" applyFill="1" applyBorder="1" applyAlignment="1" applyProtection="1">
      <alignment/>
      <protection locked="0"/>
    </xf>
    <xf numFmtId="43" fontId="2" fillId="0" borderId="13" xfId="60" applyNumberFormat="1" applyFont="1" applyFill="1" applyBorder="1" applyAlignment="1" applyProtection="1">
      <alignment/>
      <protection locked="0"/>
    </xf>
    <xf numFmtId="43" fontId="2" fillId="0" borderId="17" xfId="0" applyNumberFormat="1" applyFont="1" applyFill="1" applyBorder="1" applyAlignment="1" applyProtection="1">
      <alignment/>
      <protection locked="0"/>
    </xf>
    <xf numFmtId="43" fontId="2" fillId="0" borderId="57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51" fillId="0" borderId="58" xfId="46" applyNumberFormat="1" applyFont="1" applyFill="1" applyBorder="1" applyAlignment="1">
      <alignment horizontal="left" vertical="center"/>
      <protection/>
    </xf>
    <xf numFmtId="8" fontId="2" fillId="33" borderId="59" xfId="0" applyNumberFormat="1" applyFont="1" applyFill="1" applyBorder="1" applyAlignment="1" applyProtection="1">
      <alignment/>
      <protection hidden="1"/>
    </xf>
    <xf numFmtId="8" fontId="2" fillId="33" borderId="60" xfId="0" applyNumberFormat="1" applyFont="1" applyFill="1" applyBorder="1" applyAlignment="1" applyProtection="1">
      <alignment/>
      <protection hidden="1"/>
    </xf>
    <xf numFmtId="43" fontId="2" fillId="0" borderId="13" xfId="0" applyNumberFormat="1" applyFont="1" applyFill="1" applyBorder="1" applyAlignment="1" applyProtection="1">
      <alignment/>
      <protection locked="0"/>
    </xf>
    <xf numFmtId="43" fontId="2" fillId="0" borderId="14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71" fontId="11" fillId="0" borderId="0" xfId="43" applyNumberFormat="1" applyFont="1" applyFill="1" applyBorder="1" applyAlignment="1" applyProtection="1">
      <alignment/>
      <protection locked="0"/>
    </xf>
    <xf numFmtId="44" fontId="2" fillId="0" borderId="14" xfId="60" applyFont="1" applyFill="1" applyBorder="1" applyAlignment="1" applyProtection="1">
      <alignment/>
      <protection locked="0"/>
    </xf>
    <xf numFmtId="8" fontId="2" fillId="0" borderId="61" xfId="0" applyNumberFormat="1" applyFont="1" applyFill="1" applyBorder="1" applyAlignment="1" applyProtection="1">
      <alignment/>
      <protection hidden="1"/>
    </xf>
    <xf numFmtId="8" fontId="11" fillId="0" borderId="0" xfId="0" applyNumberFormat="1" applyFont="1" applyFill="1" applyBorder="1" applyAlignment="1" applyProtection="1">
      <alignment horizontal="center"/>
      <protection locked="0"/>
    </xf>
    <xf numFmtId="0" fontId="1" fillId="33" borderId="6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Urbino Explorer 2017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575"/>
          <c:w val="0.9905"/>
          <c:h val="0.89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(Budget!$B$1,Budget!$C$1,Budget!$D$1,Budget!$E$1,Budget!$F$1,Budget!$G$1,Budget!$H$1,Budget!$I$1,Budget!$J$1,Budget!$K$1,Budget!$L$1,Budget!$M$1)</c:f>
              <c:strCache/>
            </c:strRef>
          </c:xVal>
          <c:yVal>
            <c:numRef>
              <c:f>(Budget!$B$2,Budget!$C$2,Budget!$D$2,Budget!$E$2,Budget!$F$2,Budget!$G$2,Budget!$H$2,Budget!$I$2,Budget!$J$2,Budget!$K$2,Budget!$L$2,Budget!$M$2)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(Budget!$B$1,Budget!$C$1,Budget!$D$1,Budget!$E$1,Budget!$F$1,Budget!$G$1,Budget!$H$1,Budget!$I$1,Budget!$J$1,Budget!$K$1,Budget!$L$1,Budget!$M$1)</c:f>
              <c:strCache/>
            </c:strRef>
          </c:xVal>
          <c:yVal>
            <c:numRef>
              <c:f>(Budget!$B$3,Budget!$C$3,Budget!$D$3,Budget!$E$3,Budget!$F$3,Budget!$G$3,Budget!$H$3,Budget!$I$3,Budget!$J$3,Budget!$K$3,Budget!$L$3,Budget!$M$3)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(Budget!$B$1,Budget!$C$1,Budget!$D$1,Budget!$E$1,Budget!$F$1,Budget!$G$1,Budget!$H$1,Budget!$I$1,Budget!$J$1,Budget!$K$1,Budget!$L$1,Budget!$M$1)</c:f>
              <c:strCache/>
            </c:strRef>
          </c:xVal>
          <c:yVal>
            <c:numRef>
              <c:f>(Budget!$B$4,Budget!$C$4,Budget!$D$4,Budget!$E$4,Budget!$F$4,Budget!$G$4,Budget!$H$4,Budget!$I$4,Budget!$J$4,Budget!$K$4,Budget!$L$4,Budget!$M$4)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(Budget!$B$1,Budget!$C$1,Budget!$D$1,Budget!$E$1,Budget!$F$1,Budget!$G$1,Budget!$H$1,Budget!$I$1,Budget!$J$1,Budget!$K$1,Budget!$L$1,Budget!$M$1)</c:f>
              <c:strCache/>
            </c:strRef>
          </c:xVal>
          <c:yVal>
            <c:numRef>
              <c:f>(Budget!$B$5,Budget!$C$5,Budget!$D$5,Budget!$E$5,Budget!$F$5,Budget!$G$5,Budget!$H$5,Budget!$I$5,Budget!$J$5,Budget!$K$5,Budget!$L$5,Budget!$M$5)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(Budget!$B$1,Budget!$C$1,Budget!$D$1,Budget!$E$1,Budget!$F$1,Budget!$G$1,Budget!$H$1,Budget!$I$1,Budget!$J$1,Budget!$K$1,Budget!$L$1,Budget!$M$1)</c:f>
              <c:strCache/>
            </c:strRef>
          </c:xVal>
          <c:yVal>
            <c:numRef>
              <c:f>(Budget!$B$7,Budget!$C$7,Budget!$D$7,Budget!$E$7,Budget!$F$7,Budget!$G$7,Budget!$H$7,Budget!$I$7,Budget!$J$7,Budget!$K$7,Budget!$L$7,Budget!$M$7)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(Budget!$B$1,Budget!$C$1,Budget!$D$1,Budget!$E$1,Budget!$F$1,Budget!$G$1,Budget!$H$1,Budget!$I$1,Budget!$J$1,Budget!$K$1,Budget!$L$1,Budget!$M$1)</c:f>
              <c:strCache/>
            </c:strRef>
          </c:xVal>
          <c:yVal>
            <c:numRef>
              <c:f>(Budget!$B$9,Budget!$C$9,Budget!$D$9,Budget!$E$9,Budget!$F$9,Budget!$G$9,Budget!$H$9,Budget!$I$9,Budget!$J$9,Budget!$K$9,Budget!$L$9,Budget!$M$9)</c:f>
              <c:numCache/>
            </c:numRef>
          </c:yVal>
          <c:smooth val="1"/>
        </c:ser>
        <c:axId val="63621372"/>
        <c:axId val="35721437"/>
      </c:scatterChart>
      <c:valAx>
        <c:axId val="63621372"/>
        <c:scaling>
          <c:orientation val="minMax"/>
          <c:max val="12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21437"/>
        <c:crosses val="autoZero"/>
        <c:crossBetween val="midCat"/>
        <c:dispUnits/>
        <c:majorUnit val="1"/>
      </c:valAx>
      <c:valAx>
        <c:axId val="357214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213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28575</xdr:rowOff>
    </xdr:from>
    <xdr:to>
      <xdr:col>12</xdr:col>
      <xdr:colOff>704850</xdr:colOff>
      <xdr:row>59</xdr:row>
      <xdr:rowOff>9525</xdr:rowOff>
    </xdr:to>
    <xdr:graphicFrame>
      <xdr:nvGraphicFramePr>
        <xdr:cNvPr id="1" name="Grafico 2"/>
        <xdr:cNvGraphicFramePr/>
      </xdr:nvGraphicFramePr>
      <xdr:xfrm>
        <a:off x="19050" y="6686550"/>
        <a:ext cx="115728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</xdr:colOff>
      <xdr:row>46</xdr:row>
      <xdr:rowOff>95250</xdr:rowOff>
    </xdr:from>
    <xdr:to>
      <xdr:col>13</xdr:col>
      <xdr:colOff>800100</xdr:colOff>
      <xdr:row>46</xdr:row>
      <xdr:rowOff>95250</xdr:rowOff>
    </xdr:to>
    <xdr:sp>
      <xdr:nvSpPr>
        <xdr:cNvPr id="2" name="Connettore 1 2"/>
        <xdr:cNvSpPr>
          <a:spLocks/>
        </xdr:cNvSpPr>
      </xdr:nvSpPr>
      <xdr:spPr>
        <a:xfrm>
          <a:off x="11658600" y="7762875"/>
          <a:ext cx="742950" cy="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48</xdr:row>
      <xdr:rowOff>76200</xdr:rowOff>
    </xdr:from>
    <xdr:to>
      <xdr:col>13</xdr:col>
      <xdr:colOff>800100</xdr:colOff>
      <xdr:row>48</xdr:row>
      <xdr:rowOff>76200</xdr:rowOff>
    </xdr:to>
    <xdr:sp>
      <xdr:nvSpPr>
        <xdr:cNvPr id="3" name="Connettore 1 3"/>
        <xdr:cNvSpPr>
          <a:spLocks/>
        </xdr:cNvSpPr>
      </xdr:nvSpPr>
      <xdr:spPr>
        <a:xfrm>
          <a:off x="11658600" y="8067675"/>
          <a:ext cx="7429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50</xdr:row>
      <xdr:rowOff>76200</xdr:rowOff>
    </xdr:from>
    <xdr:to>
      <xdr:col>13</xdr:col>
      <xdr:colOff>800100</xdr:colOff>
      <xdr:row>50</xdr:row>
      <xdr:rowOff>76200</xdr:rowOff>
    </xdr:to>
    <xdr:sp>
      <xdr:nvSpPr>
        <xdr:cNvPr id="4" name="Connettore 1 4"/>
        <xdr:cNvSpPr>
          <a:spLocks/>
        </xdr:cNvSpPr>
      </xdr:nvSpPr>
      <xdr:spPr>
        <a:xfrm>
          <a:off x="11658600" y="8391525"/>
          <a:ext cx="742950" cy="0"/>
        </a:xfrm>
        <a:prstGeom prst="line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tabSelected="1" zoomScalePageLayoutView="0" workbookViewId="0" topLeftCell="A1">
      <selection activeCell="A1" sqref="A1:A4"/>
    </sheetView>
  </sheetViews>
  <sheetFormatPr defaultColWidth="0" defaultRowHeight="12.75" customHeight="1" zeroHeight="1"/>
  <cols>
    <col min="1" max="1" width="45.421875" style="2" bestFit="1" customWidth="1"/>
    <col min="2" max="13" width="10.7109375" style="2" customWidth="1"/>
    <col min="14" max="14" width="13.57421875" style="2" bestFit="1" customWidth="1"/>
    <col min="15" max="15" width="1.8515625" style="2" hidden="1" customWidth="1"/>
    <col min="16" max="16384" width="0" style="2" hidden="1" customWidth="1"/>
  </cols>
  <sheetData>
    <row r="1" spans="1:14" ht="12.75" customHeight="1">
      <c r="A1" s="89" t="s">
        <v>55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  <c r="G1" s="86" t="s">
        <v>6</v>
      </c>
      <c r="H1" s="86" t="s">
        <v>7</v>
      </c>
      <c r="I1" s="86" t="s">
        <v>8</v>
      </c>
      <c r="J1" s="86" t="s">
        <v>9</v>
      </c>
      <c r="K1" s="86" t="s">
        <v>10</v>
      </c>
      <c r="L1" s="86" t="s">
        <v>11</v>
      </c>
      <c r="M1" s="86" t="s">
        <v>12</v>
      </c>
      <c r="N1" s="92" t="s">
        <v>0</v>
      </c>
    </row>
    <row r="2" spans="1:14" ht="12.75" customHeight="1">
      <c r="A2" s="90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93"/>
    </row>
    <row r="3" spans="1:14" ht="12.75" customHeight="1">
      <c r="A3" s="90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3"/>
    </row>
    <row r="4" spans="1:15" ht="22.5" customHeight="1" thickBot="1">
      <c r="A4" s="91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94"/>
      <c r="O4" s="34"/>
    </row>
    <row r="5" spans="1:256" s="16" customFormat="1" ht="22.5" customHeight="1">
      <c r="A5" s="35" t="s">
        <v>38</v>
      </c>
      <c r="B5" s="6">
        <f>+B36+B37+B38+B39</f>
        <v>0</v>
      </c>
      <c r="C5" s="6">
        <f aca="true" t="shared" si="0" ref="C5:M5">+C36+C37+C38+C39</f>
        <v>0</v>
      </c>
      <c r="D5" s="6">
        <f t="shared" si="0"/>
        <v>0</v>
      </c>
      <c r="E5" s="6">
        <f t="shared" si="0"/>
        <v>4545.454545454545</v>
      </c>
      <c r="F5" s="6">
        <f t="shared" si="0"/>
        <v>7272.727272727272</v>
      </c>
      <c r="G5" s="6">
        <f t="shared" si="0"/>
        <v>12727.272727272726</v>
      </c>
      <c r="H5" s="6">
        <f t="shared" si="0"/>
        <v>29090.90909090909</v>
      </c>
      <c r="I5" s="6">
        <f t="shared" si="0"/>
        <v>31818.181818181816</v>
      </c>
      <c r="J5" s="6">
        <f t="shared" si="0"/>
        <v>12727.272727272726</v>
      </c>
      <c r="K5" s="6">
        <f t="shared" si="0"/>
        <v>4545.454545454545</v>
      </c>
      <c r="L5" s="6">
        <f t="shared" si="0"/>
        <v>0</v>
      </c>
      <c r="M5" s="6">
        <f t="shared" si="0"/>
        <v>7272.727272727272</v>
      </c>
      <c r="N5" s="36">
        <f>SUM(B5:M5)</f>
        <v>109999.99999999997</v>
      </c>
      <c r="O5" s="34"/>
      <c r="IV5" s="17">
        <f>SUM(B5:IU5)</f>
        <v>219999.99999999994</v>
      </c>
    </row>
    <row r="6" spans="1:256" s="16" customFormat="1" ht="22.5" customHeight="1" hidden="1">
      <c r="A6" s="35"/>
      <c r="B6" s="49">
        <v>0</v>
      </c>
      <c r="C6" s="49">
        <v>0</v>
      </c>
      <c r="D6" s="49">
        <v>0</v>
      </c>
      <c r="E6" s="49">
        <v>30</v>
      </c>
      <c r="F6" s="49">
        <v>31</v>
      </c>
      <c r="G6" s="49">
        <v>30</v>
      </c>
      <c r="H6" s="49">
        <v>31</v>
      </c>
      <c r="I6" s="49">
        <v>31</v>
      </c>
      <c r="J6" s="49">
        <v>30</v>
      </c>
      <c r="K6" s="50">
        <v>9</v>
      </c>
      <c r="L6" s="50">
        <v>0</v>
      </c>
      <c r="M6" s="50">
        <v>24</v>
      </c>
      <c r="N6" s="51">
        <f>SUM(B6:M6)</f>
        <v>216</v>
      </c>
      <c r="O6" s="34"/>
      <c r="IV6" s="17"/>
    </row>
    <row r="7" spans="1:15" s="18" customFormat="1" ht="18.75">
      <c r="A7" s="35" t="s">
        <v>29</v>
      </c>
      <c r="B7" s="6">
        <f>SUM(B10:B35)-B24</f>
        <v>2571.9996</v>
      </c>
      <c r="C7" s="6">
        <f aca="true" t="shared" si="1" ref="C7:M7">SUM(C10:C35)-C24</f>
        <v>2571.9996</v>
      </c>
      <c r="D7" s="6">
        <f t="shared" si="1"/>
        <v>2571.9996</v>
      </c>
      <c r="E7" s="6">
        <f t="shared" si="1"/>
        <v>8405.382118628911</v>
      </c>
      <c r="F7" s="6">
        <f t="shared" si="1"/>
        <v>9511.93179076006</v>
      </c>
      <c r="G7" s="6">
        <f t="shared" si="1"/>
        <v>11292.796276602086</v>
      </c>
      <c r="H7" s="6">
        <f t="shared" si="1"/>
        <v>13076.462342175855</v>
      </c>
      <c r="I7" s="6">
        <f t="shared" si="1"/>
        <v>12502.632342175857</v>
      </c>
      <c r="J7" s="6">
        <f t="shared" si="1"/>
        <v>11866.626276602085</v>
      </c>
      <c r="K7" s="6">
        <f t="shared" si="1"/>
        <v>4858.884845901639</v>
      </c>
      <c r="L7" s="6">
        <f t="shared" si="1"/>
        <v>2571.9996</v>
      </c>
      <c r="M7" s="6">
        <f t="shared" si="1"/>
        <v>7718.348333233978</v>
      </c>
      <c r="N7" s="6">
        <f>SUM(N10:N35)-N24</f>
        <v>89521.06272608048</v>
      </c>
      <c r="O7" s="22"/>
    </row>
    <row r="8" spans="1:14" s="16" customFormat="1" ht="12.75" customHeight="1">
      <c r="A8" s="19" t="s">
        <v>39</v>
      </c>
      <c r="B8" s="20">
        <f aca="true" t="shared" si="2" ref="B8:M8">+B5-B7</f>
        <v>-2571.9996</v>
      </c>
      <c r="C8" s="20">
        <f t="shared" si="2"/>
        <v>-2571.9996</v>
      </c>
      <c r="D8" s="20">
        <f t="shared" si="2"/>
        <v>-2571.9996</v>
      </c>
      <c r="E8" s="20">
        <f t="shared" si="2"/>
        <v>-3859.9275731743664</v>
      </c>
      <c r="F8" s="20">
        <f t="shared" si="2"/>
        <v>-2239.2045180327877</v>
      </c>
      <c r="G8" s="20">
        <f t="shared" si="2"/>
        <v>1434.4764506706397</v>
      </c>
      <c r="H8" s="20">
        <f t="shared" si="2"/>
        <v>16014.446748733233</v>
      </c>
      <c r="I8" s="20">
        <f t="shared" si="2"/>
        <v>19315.54947600596</v>
      </c>
      <c r="J8" s="20">
        <f t="shared" si="2"/>
        <v>860.6464506706416</v>
      </c>
      <c r="K8" s="20">
        <f t="shared" si="2"/>
        <v>-313.43030044709394</v>
      </c>
      <c r="L8" s="20">
        <f t="shared" si="2"/>
        <v>-2571.9996</v>
      </c>
      <c r="M8" s="20">
        <f t="shared" si="2"/>
        <v>-445.62106050670627</v>
      </c>
      <c r="N8" s="21">
        <f>SUM(B8:M8)</f>
        <v>20478.937273919517</v>
      </c>
    </row>
    <row r="9" spans="1:14" ht="12.75" customHeight="1">
      <c r="A9" s="19" t="s">
        <v>40</v>
      </c>
      <c r="B9" s="20">
        <f>+B8</f>
        <v>-2571.9996</v>
      </c>
      <c r="C9" s="20">
        <f>+B9+C8</f>
        <v>-5143.9992</v>
      </c>
      <c r="D9" s="20">
        <f aca="true" t="shared" si="3" ref="D9:M9">+C9+D8</f>
        <v>-7715.9988</v>
      </c>
      <c r="E9" s="20">
        <f t="shared" si="3"/>
        <v>-11575.926373174367</v>
      </c>
      <c r="F9" s="20">
        <f t="shared" si="3"/>
        <v>-13815.130891207154</v>
      </c>
      <c r="G9" s="20">
        <f t="shared" si="3"/>
        <v>-12380.654440536515</v>
      </c>
      <c r="H9" s="20">
        <f t="shared" si="3"/>
        <v>3633.7923081967183</v>
      </c>
      <c r="I9" s="20">
        <f t="shared" si="3"/>
        <v>22949.341784202676</v>
      </c>
      <c r="J9" s="20">
        <f t="shared" si="3"/>
        <v>23809.988234873315</v>
      </c>
      <c r="K9" s="20">
        <f t="shared" si="3"/>
        <v>23496.557934426222</v>
      </c>
      <c r="L9" s="20">
        <f t="shared" si="3"/>
        <v>20924.558334426223</v>
      </c>
      <c r="M9" s="20">
        <f t="shared" si="3"/>
        <v>20478.937273919517</v>
      </c>
      <c r="N9" s="48">
        <f>+N8/N5</f>
        <v>0.18617215703563203</v>
      </c>
    </row>
    <row r="10" spans="1:15" ht="12.75">
      <c r="A10" s="75" t="s">
        <v>48</v>
      </c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77">
        <f>SUM(B10:M10)</f>
        <v>0</v>
      </c>
      <c r="O10" s="9"/>
    </row>
    <row r="11" spans="1:15" ht="12.75">
      <c r="A11" s="76" t="s">
        <v>13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78">
        <f aca="true" t="shared" si="4" ref="N11:N39">SUM(B11:M11)</f>
        <v>0</v>
      </c>
      <c r="O11" s="9"/>
    </row>
    <row r="12" spans="1:15" ht="12.75">
      <c r="A12" s="76" t="s">
        <v>47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77">
        <f t="shared" si="4"/>
        <v>0</v>
      </c>
      <c r="O12" s="9"/>
    </row>
    <row r="13" spans="1:15" ht="12.75">
      <c r="A13" s="76" t="s">
        <v>14</v>
      </c>
      <c r="B13" s="80">
        <v>0</v>
      </c>
      <c r="C13" s="80">
        <v>0</v>
      </c>
      <c r="D13" s="80">
        <v>0</v>
      </c>
      <c r="E13" s="80">
        <v>286.88524590163934</v>
      </c>
      <c r="F13" s="80">
        <v>737.7049180327868</v>
      </c>
      <c r="G13" s="80">
        <v>819.672131147541</v>
      </c>
      <c r="H13" s="80">
        <v>1229.5081967213116</v>
      </c>
      <c r="I13" s="80">
        <v>1229.5081967213116</v>
      </c>
      <c r="J13" s="80">
        <v>819.672131147541</v>
      </c>
      <c r="K13" s="80">
        <v>286.88524590163934</v>
      </c>
      <c r="L13" s="80">
        <v>0</v>
      </c>
      <c r="M13" s="80">
        <v>491.8032786885246</v>
      </c>
      <c r="N13" s="78">
        <f t="shared" si="4"/>
        <v>5901.639344262295</v>
      </c>
      <c r="O13" s="9"/>
    </row>
    <row r="14" spans="1:15" ht="12.75">
      <c r="A14" s="76" t="s">
        <v>15</v>
      </c>
      <c r="B14" s="80">
        <v>0</v>
      </c>
      <c r="C14" s="80">
        <v>0</v>
      </c>
      <c r="D14" s="80">
        <v>0</v>
      </c>
      <c r="E14" s="80">
        <v>409.836</v>
      </c>
      <c r="F14" s="80">
        <v>409.836</v>
      </c>
      <c r="G14" s="80">
        <v>409.836</v>
      </c>
      <c r="H14" s="80">
        <v>409.836</v>
      </c>
      <c r="I14" s="80">
        <v>409.836</v>
      </c>
      <c r="J14" s="80">
        <v>409.836</v>
      </c>
      <c r="K14" s="80">
        <v>0</v>
      </c>
      <c r="L14" s="80">
        <v>0</v>
      </c>
      <c r="M14" s="80"/>
      <c r="N14" s="78">
        <f t="shared" si="4"/>
        <v>2459.0160000000005</v>
      </c>
      <c r="O14" s="9"/>
    </row>
    <row r="15" spans="1:15" ht="12.75">
      <c r="A15" s="76" t="s">
        <v>30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78">
        <f t="shared" si="4"/>
        <v>0</v>
      </c>
      <c r="O15" s="9"/>
    </row>
    <row r="16" spans="1:15" ht="12.75">
      <c r="A16" s="76" t="s">
        <v>16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78">
        <f t="shared" si="4"/>
        <v>0</v>
      </c>
      <c r="O16" s="9"/>
    </row>
    <row r="17" spans="1:15" ht="12.75">
      <c r="A17" s="76" t="s">
        <v>17</v>
      </c>
      <c r="B17" s="80">
        <v>0</v>
      </c>
      <c r="C17" s="80">
        <v>0</v>
      </c>
      <c r="D17" s="80">
        <v>0</v>
      </c>
      <c r="E17" s="80">
        <v>163.934</v>
      </c>
      <c r="F17" s="80">
        <v>163.934</v>
      </c>
      <c r="G17" s="80">
        <v>163.934</v>
      </c>
      <c r="H17" s="80">
        <v>163.934</v>
      </c>
      <c r="I17" s="80">
        <v>163.934</v>
      </c>
      <c r="J17" s="80">
        <v>163.934</v>
      </c>
      <c r="K17" s="80">
        <v>0</v>
      </c>
      <c r="L17" s="80">
        <v>0</v>
      </c>
      <c r="M17" s="80">
        <v>0</v>
      </c>
      <c r="N17" s="78">
        <f t="shared" si="4"/>
        <v>983.6039999999999</v>
      </c>
      <c r="O17" s="9"/>
    </row>
    <row r="18" spans="1:15" ht="12.75">
      <c r="A18" s="76" t="s">
        <v>18</v>
      </c>
      <c r="B18" s="80">
        <v>0</v>
      </c>
      <c r="C18" s="80">
        <v>0</v>
      </c>
      <c r="D18" s="80">
        <v>0</v>
      </c>
      <c r="E18" s="80">
        <v>0</v>
      </c>
      <c r="F18" s="80">
        <v>0</v>
      </c>
      <c r="G18" s="80">
        <v>81.9</v>
      </c>
      <c r="H18" s="80">
        <v>0</v>
      </c>
      <c r="I18" s="80">
        <v>81.9</v>
      </c>
      <c r="J18" s="80">
        <v>0</v>
      </c>
      <c r="K18" s="80">
        <v>0</v>
      </c>
      <c r="L18" s="80">
        <v>0</v>
      </c>
      <c r="M18" s="80">
        <v>0</v>
      </c>
      <c r="N18" s="78">
        <f t="shared" si="4"/>
        <v>163.8</v>
      </c>
      <c r="O18" s="9"/>
    </row>
    <row r="19" spans="1:15" ht="12.75">
      <c r="A19" s="76" t="s">
        <v>19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78">
        <f t="shared" si="4"/>
        <v>0</v>
      </c>
      <c r="O19" s="9"/>
    </row>
    <row r="20" spans="1:15" ht="12.75">
      <c r="A20" s="76" t="s">
        <v>53</v>
      </c>
      <c r="B20" s="83">
        <v>208.333</v>
      </c>
      <c r="C20" s="83">
        <v>208.333</v>
      </c>
      <c r="D20" s="83">
        <v>208.333</v>
      </c>
      <c r="E20" s="83">
        <v>208.333</v>
      </c>
      <c r="F20" s="83">
        <v>208.333</v>
      </c>
      <c r="G20" s="83">
        <v>208.333</v>
      </c>
      <c r="H20" s="83">
        <v>208.333</v>
      </c>
      <c r="I20" s="83">
        <v>208.333</v>
      </c>
      <c r="J20" s="83">
        <v>208.333</v>
      </c>
      <c r="K20" s="83">
        <v>208.333</v>
      </c>
      <c r="L20" s="83">
        <v>208.333</v>
      </c>
      <c r="M20" s="83">
        <v>208.333</v>
      </c>
      <c r="N20" s="78">
        <f t="shared" si="4"/>
        <v>2499.9960000000005</v>
      </c>
      <c r="O20" s="9"/>
    </row>
    <row r="21" spans="1:15" ht="12.75">
      <c r="A21" s="76" t="s">
        <v>45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78">
        <f t="shared" si="4"/>
        <v>0</v>
      </c>
      <c r="O21" s="9"/>
    </row>
    <row r="22" spans="1:15" ht="12.75">
      <c r="A22" s="76" t="s">
        <v>20</v>
      </c>
      <c r="B22" s="80">
        <v>16.6666</v>
      </c>
      <c r="C22" s="80">
        <v>16.6666</v>
      </c>
      <c r="D22" s="80">
        <v>16.6666</v>
      </c>
      <c r="E22" s="80">
        <v>16.6666</v>
      </c>
      <c r="F22" s="80">
        <v>16.6666</v>
      </c>
      <c r="G22" s="80">
        <v>16.6666</v>
      </c>
      <c r="H22" s="80">
        <v>16.6666</v>
      </c>
      <c r="I22" s="80">
        <v>16.6666</v>
      </c>
      <c r="J22" s="80">
        <v>16.6666</v>
      </c>
      <c r="K22" s="80">
        <v>16.6666</v>
      </c>
      <c r="L22" s="80">
        <v>16.6666</v>
      </c>
      <c r="M22" s="80">
        <v>16.6666</v>
      </c>
      <c r="N22" s="78">
        <f t="shared" si="4"/>
        <v>199.99919999999995</v>
      </c>
      <c r="O22" s="9"/>
    </row>
    <row r="23" spans="1:15" ht="13.5" thickBot="1">
      <c r="A23" s="52" t="s">
        <v>21</v>
      </c>
      <c r="B23" s="79">
        <v>180</v>
      </c>
      <c r="C23" s="79">
        <v>180</v>
      </c>
      <c r="D23" s="79">
        <v>180</v>
      </c>
      <c r="E23" s="79">
        <v>180</v>
      </c>
      <c r="F23" s="79">
        <v>180</v>
      </c>
      <c r="G23" s="79">
        <v>180</v>
      </c>
      <c r="H23" s="79">
        <v>180</v>
      </c>
      <c r="I23" s="79">
        <v>180</v>
      </c>
      <c r="J23" s="79">
        <v>180</v>
      </c>
      <c r="K23" s="79">
        <v>180</v>
      </c>
      <c r="L23" s="79">
        <v>180</v>
      </c>
      <c r="M23" s="79">
        <v>180</v>
      </c>
      <c r="N23" s="53">
        <f t="shared" si="4"/>
        <v>2160</v>
      </c>
      <c r="O23" s="9"/>
    </row>
    <row r="24" spans="1:15" s="62" customFormat="1" ht="12.75">
      <c r="A24" s="63" t="s">
        <v>49</v>
      </c>
      <c r="B24" s="67">
        <f>+SUM(B25:B32)</f>
        <v>0</v>
      </c>
      <c r="C24" s="68">
        <f aca="true" t="shared" si="5" ref="C24:M24">+SUM(C25:C32)</f>
        <v>0</v>
      </c>
      <c r="D24" s="69">
        <f t="shared" si="5"/>
        <v>0</v>
      </c>
      <c r="E24" s="69">
        <f t="shared" si="5"/>
        <v>4700</v>
      </c>
      <c r="F24" s="69">
        <f t="shared" si="5"/>
        <v>4700</v>
      </c>
      <c r="G24" s="69">
        <f t="shared" si="5"/>
        <v>6700</v>
      </c>
      <c r="H24" s="69">
        <f t="shared" si="5"/>
        <v>7500</v>
      </c>
      <c r="I24" s="69">
        <f t="shared" si="5"/>
        <v>7500</v>
      </c>
      <c r="J24" s="69">
        <f t="shared" si="5"/>
        <v>6700</v>
      </c>
      <c r="K24" s="69">
        <f t="shared" si="5"/>
        <v>2000</v>
      </c>
      <c r="L24" s="70">
        <f t="shared" si="5"/>
        <v>0</v>
      </c>
      <c r="M24" s="67">
        <f t="shared" si="5"/>
        <v>4200</v>
      </c>
      <c r="N24" s="64">
        <f t="shared" si="4"/>
        <v>44000</v>
      </c>
      <c r="O24" s="61"/>
    </row>
    <row r="25" spans="1:15" ht="12.75">
      <c r="A25" s="56" t="s">
        <v>31</v>
      </c>
      <c r="B25" s="65">
        <v>0</v>
      </c>
      <c r="C25" s="65">
        <v>0</v>
      </c>
      <c r="D25" s="65">
        <v>0</v>
      </c>
      <c r="E25" s="65">
        <v>4700</v>
      </c>
      <c r="F25" s="65">
        <v>4700</v>
      </c>
      <c r="G25" s="65">
        <v>6700</v>
      </c>
      <c r="H25" s="65">
        <v>7500</v>
      </c>
      <c r="I25" s="65">
        <v>7500</v>
      </c>
      <c r="J25" s="65">
        <v>6700</v>
      </c>
      <c r="K25" s="65">
        <v>2000</v>
      </c>
      <c r="L25" s="65">
        <v>0</v>
      </c>
      <c r="M25" s="65">
        <v>4200</v>
      </c>
      <c r="N25" s="60">
        <f t="shared" si="4"/>
        <v>44000</v>
      </c>
      <c r="O25" s="9"/>
    </row>
    <row r="26" spans="1:15" ht="12.75">
      <c r="A26" s="56" t="s">
        <v>32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57">
        <f t="shared" si="4"/>
        <v>0</v>
      </c>
      <c r="O26" s="9"/>
    </row>
    <row r="27" spans="1:15" ht="12.75">
      <c r="A27" s="56" t="s">
        <v>33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57">
        <f t="shared" si="4"/>
        <v>0</v>
      </c>
      <c r="O27" s="9"/>
    </row>
    <row r="28" spans="1:15" ht="12.75">
      <c r="A28" s="56" t="s">
        <v>22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57">
        <f t="shared" si="4"/>
        <v>0</v>
      </c>
      <c r="O28" s="9"/>
    </row>
    <row r="29" spans="1:15" ht="12.75">
      <c r="A29" s="56" t="s">
        <v>34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57">
        <f t="shared" si="4"/>
        <v>0</v>
      </c>
      <c r="O29" s="9"/>
    </row>
    <row r="30" spans="1:15" ht="12.75">
      <c r="A30" s="56" t="s">
        <v>35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57">
        <f t="shared" si="4"/>
        <v>0</v>
      </c>
      <c r="O30" s="9"/>
    </row>
    <row r="31" spans="1:15" ht="12.75">
      <c r="A31" s="56" t="s">
        <v>23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57">
        <f t="shared" si="4"/>
        <v>0</v>
      </c>
      <c r="O31" s="9"/>
    </row>
    <row r="32" spans="1:15" ht="13.5" thickBot="1">
      <c r="A32" s="58" t="s">
        <v>24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59">
        <f t="shared" si="4"/>
        <v>0</v>
      </c>
      <c r="O32" s="9"/>
    </row>
    <row r="33" spans="1:15" ht="12.75">
      <c r="A33" s="54" t="s">
        <v>36</v>
      </c>
      <c r="B33" s="72">
        <v>2167</v>
      </c>
      <c r="C33" s="72">
        <v>2167</v>
      </c>
      <c r="D33" s="72">
        <v>2167</v>
      </c>
      <c r="E33" s="72">
        <v>2167</v>
      </c>
      <c r="F33" s="72">
        <v>2167</v>
      </c>
      <c r="G33" s="72">
        <v>2167</v>
      </c>
      <c r="H33" s="72">
        <v>2167</v>
      </c>
      <c r="I33" s="72">
        <v>2167</v>
      </c>
      <c r="J33" s="72">
        <v>2167</v>
      </c>
      <c r="K33" s="72">
        <v>2167</v>
      </c>
      <c r="L33" s="72">
        <v>2167</v>
      </c>
      <c r="M33" s="72">
        <v>2167</v>
      </c>
      <c r="N33" s="55">
        <f>SUM(B33:M33)</f>
        <v>26004</v>
      </c>
      <c r="O33" s="9"/>
    </row>
    <row r="34" spans="1:15" ht="12.75">
      <c r="A34" s="8" t="s">
        <v>46</v>
      </c>
      <c r="B34" s="65">
        <v>0</v>
      </c>
      <c r="C34" s="65">
        <v>0</v>
      </c>
      <c r="D34" s="65">
        <v>0</v>
      </c>
      <c r="E34" s="65">
        <v>272.7272727272727</v>
      </c>
      <c r="F34" s="65">
        <v>272.7272727272727</v>
      </c>
      <c r="G34" s="65">
        <v>545.4545454545454</v>
      </c>
      <c r="H34" s="65">
        <v>545.4545454545454</v>
      </c>
      <c r="I34" s="65">
        <v>545.4545454545454</v>
      </c>
      <c r="J34" s="65">
        <v>545.4545454545454</v>
      </c>
      <c r="K34" s="65">
        <v>0</v>
      </c>
      <c r="L34" s="65">
        <v>0</v>
      </c>
      <c r="M34" s="65">
        <v>454.5454545454545</v>
      </c>
      <c r="N34" s="12">
        <f t="shared" si="4"/>
        <v>3181.8181818181815</v>
      </c>
      <c r="O34" s="9"/>
    </row>
    <row r="35" spans="1:15" ht="12.75">
      <c r="A35" s="8" t="s">
        <v>25</v>
      </c>
      <c r="B35" s="73"/>
      <c r="C35" s="73">
        <v>0</v>
      </c>
      <c r="D35" s="73"/>
      <c r="E35" s="73">
        <v>0</v>
      </c>
      <c r="F35" s="73">
        <v>655.73</v>
      </c>
      <c r="G35" s="73">
        <v>0</v>
      </c>
      <c r="H35" s="73">
        <v>655.73</v>
      </c>
      <c r="I35" s="73">
        <v>0</v>
      </c>
      <c r="J35" s="73">
        <v>655.73</v>
      </c>
      <c r="K35" s="73">
        <v>0</v>
      </c>
      <c r="L35" s="73"/>
      <c r="M35" s="73">
        <v>0</v>
      </c>
      <c r="N35" s="15">
        <f t="shared" si="4"/>
        <v>1967.19</v>
      </c>
      <c r="O35" s="9"/>
    </row>
    <row r="36" spans="1:15" ht="12.75">
      <c r="A36" s="8" t="s">
        <v>26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11">
        <f t="shared" si="4"/>
        <v>0</v>
      </c>
      <c r="O36" s="9"/>
    </row>
    <row r="37" spans="1:15" ht="12.75">
      <c r="A37" s="8" t="s">
        <v>27</v>
      </c>
      <c r="B37" s="65">
        <v>0</v>
      </c>
      <c r="C37" s="65">
        <v>0</v>
      </c>
      <c r="D37" s="66">
        <v>0</v>
      </c>
      <c r="E37" s="66">
        <v>4545.454545454545</v>
      </c>
      <c r="F37" s="66">
        <v>7272.727272727272</v>
      </c>
      <c r="G37" s="66">
        <v>12727.272727272726</v>
      </c>
      <c r="H37" s="66">
        <v>29090.90909090909</v>
      </c>
      <c r="I37" s="66">
        <v>31818.181818181816</v>
      </c>
      <c r="J37" s="66">
        <v>12727.272727272726</v>
      </c>
      <c r="K37" s="66">
        <v>4545.454545454545</v>
      </c>
      <c r="L37" s="66">
        <v>0</v>
      </c>
      <c r="M37" s="66">
        <v>7272.727272727272</v>
      </c>
      <c r="N37" s="12">
        <f t="shared" si="4"/>
        <v>109999.99999999997</v>
      </c>
      <c r="O37" s="9"/>
    </row>
    <row r="38" spans="1:15" ht="12.75">
      <c r="A38" s="8" t="s">
        <v>28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2">
        <f t="shared" si="4"/>
        <v>0</v>
      </c>
      <c r="O38" s="9"/>
    </row>
    <row r="39" spans="1:15" ht="12.75">
      <c r="A39" s="8" t="s">
        <v>37</v>
      </c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>
        <f t="shared" si="4"/>
        <v>0</v>
      </c>
      <c r="O39" s="9"/>
    </row>
    <row r="40" spans="1:15" ht="12.75">
      <c r="A40" s="3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3"/>
      <c r="O40" s="3"/>
    </row>
    <row r="41" spans="1:15" ht="12.75">
      <c r="A41" s="31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24"/>
      <c r="O41" s="3"/>
    </row>
    <row r="42" spans="1:15" ht="12.75">
      <c r="A42" s="31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25"/>
      <c r="O42" s="3"/>
    </row>
    <row r="43" spans="1:15" ht="12.75">
      <c r="A43" s="31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25"/>
      <c r="O43" s="3"/>
    </row>
    <row r="44" spans="1:15" ht="15.75">
      <c r="A44" s="31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42" t="s">
        <v>43</v>
      </c>
      <c r="O44" s="3"/>
    </row>
    <row r="45" spans="1:15" ht="12.75">
      <c r="A45" s="3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7"/>
      <c r="O45" s="3"/>
    </row>
    <row r="46" spans="1:15" ht="12.75">
      <c r="A46" s="8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0" t="s">
        <v>44</v>
      </c>
      <c r="O46" s="9"/>
    </row>
    <row r="47" spans="1:15" ht="12.75">
      <c r="A47" s="7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39"/>
      <c r="O47" s="9"/>
    </row>
    <row r="48" spans="1:15" ht="12.75">
      <c r="A48" s="3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38" t="s">
        <v>42</v>
      </c>
      <c r="O48" s="9"/>
    </row>
    <row r="49" spans="1:15" ht="12.75">
      <c r="A49" s="31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39"/>
      <c r="O49" s="9"/>
    </row>
    <row r="50" spans="1:15" ht="12.75">
      <c r="A50" s="3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38" t="s">
        <v>41</v>
      </c>
      <c r="O50" s="9"/>
    </row>
    <row r="51" spans="1:15" ht="12.75">
      <c r="A51" s="31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41"/>
      <c r="O51" s="9"/>
    </row>
    <row r="52" spans="1:15" ht="12.75">
      <c r="A52" s="31"/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25"/>
      <c r="O52" s="3"/>
    </row>
    <row r="53" spans="1:15" ht="12.75">
      <c r="A53" s="3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25"/>
      <c r="O53" s="3"/>
    </row>
    <row r="54" spans="1:15" ht="12.75">
      <c r="A54" s="31"/>
      <c r="B54" s="4"/>
      <c r="C54" s="4"/>
      <c r="D54" s="4"/>
      <c r="E54" s="4"/>
      <c r="F54" s="4"/>
      <c r="G54" s="5"/>
      <c r="H54" s="5"/>
      <c r="I54" s="5"/>
      <c r="J54" s="5"/>
      <c r="K54" s="4"/>
      <c r="L54" s="4"/>
      <c r="M54" s="4"/>
      <c r="N54" s="25"/>
      <c r="O54" s="3"/>
    </row>
    <row r="55" spans="1:15" ht="12.75">
      <c r="A55" s="31"/>
      <c r="B55" s="4"/>
      <c r="C55" s="4"/>
      <c r="D55" s="4"/>
      <c r="E55" s="4"/>
      <c r="F55" s="4"/>
      <c r="G55" s="5"/>
      <c r="H55" s="5"/>
      <c r="I55" s="5"/>
      <c r="J55" s="5"/>
      <c r="K55" s="4"/>
      <c r="L55" s="4"/>
      <c r="M55" s="4"/>
      <c r="N55" s="25"/>
      <c r="O55" s="3"/>
    </row>
    <row r="56" spans="1:15" ht="12.75">
      <c r="A56" s="31"/>
      <c r="B56" s="4"/>
      <c r="C56" s="4"/>
      <c r="D56" s="4"/>
      <c r="E56" s="4"/>
      <c r="F56" s="4"/>
      <c r="G56" s="5"/>
      <c r="H56" s="5"/>
      <c r="I56" s="5"/>
      <c r="J56" s="5"/>
      <c r="K56" s="4"/>
      <c r="L56" s="4"/>
      <c r="M56" s="4"/>
      <c r="N56" s="25"/>
      <c r="O56" s="3"/>
    </row>
    <row r="57" spans="1:15" ht="12.75">
      <c r="A57" s="31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25"/>
      <c r="O57" s="3"/>
    </row>
    <row r="58" spans="1:15" ht="12.75">
      <c r="A58" s="3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  <c r="N58" s="25"/>
      <c r="O58" s="3"/>
    </row>
    <row r="59" spans="1:15" ht="12.75">
      <c r="A59" s="33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9"/>
      <c r="N59" s="25"/>
      <c r="O59" s="3"/>
    </row>
    <row r="60" spans="1:15" s="46" customFormat="1" ht="12.75">
      <c r="A60" s="47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84"/>
      <c r="O60" s="3"/>
    </row>
    <row r="61" spans="1:15" ht="21">
      <c r="A61" s="81" t="s">
        <v>50</v>
      </c>
      <c r="B61" s="82">
        <v>2000</v>
      </c>
      <c r="C61" s="45"/>
      <c r="D61" s="85" t="s">
        <v>54</v>
      </c>
      <c r="E61" s="85"/>
      <c r="F61" s="85"/>
      <c r="G61" s="85"/>
      <c r="H61" s="85"/>
      <c r="I61" s="85"/>
      <c r="J61" s="85"/>
      <c r="K61" s="85"/>
      <c r="L61" s="85"/>
      <c r="M61" s="45"/>
      <c r="N61" s="45"/>
      <c r="O61" s="9"/>
    </row>
    <row r="62" spans="1:15" ht="21">
      <c r="A62" s="81" t="s">
        <v>51</v>
      </c>
      <c r="B62" s="82">
        <v>14300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3"/>
    </row>
    <row r="63" spans="1:15" ht="12.75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3"/>
    </row>
    <row r="64" spans="1:15" ht="21">
      <c r="A64" s="81" t="s">
        <v>52</v>
      </c>
      <c r="B64" s="82">
        <f>+B61+B62</f>
        <v>16300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3"/>
    </row>
    <row r="65" spans="1:15" ht="12.75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3"/>
      <c r="O65" s="9"/>
    </row>
    <row r="66" spans="1:1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</sheetData>
  <sheetProtection/>
  <mergeCells count="15">
    <mergeCell ref="N1:N4"/>
    <mergeCell ref="M1:M4"/>
    <mergeCell ref="L1:L4"/>
    <mergeCell ref="K1:K4"/>
    <mergeCell ref="J1:J4"/>
    <mergeCell ref="I1:I4"/>
    <mergeCell ref="D61:L61"/>
    <mergeCell ref="H1:H4"/>
    <mergeCell ref="A1:A4"/>
    <mergeCell ref="C1:C4"/>
    <mergeCell ref="B1:B4"/>
    <mergeCell ref="G1:G4"/>
    <mergeCell ref="F1:F4"/>
    <mergeCell ref="E1:E4"/>
    <mergeCell ref="D1:D4"/>
  </mergeCells>
  <conditionalFormatting sqref="B8:N8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B9:N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4" r:id="rId4"/>
  <colBreaks count="1" manualBreakCount="1">
    <brk id="14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www.effimero.altervista.org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Diomedi Giocamondo</dc:creator>
  <cp:keywords/>
  <dc:description/>
  <cp:lastModifiedBy>tgiovannoni</cp:lastModifiedBy>
  <cp:lastPrinted>2017-05-22T13:44:06Z</cp:lastPrinted>
  <dcterms:created xsi:type="dcterms:W3CDTF">2010-03-27T22:11:17Z</dcterms:created>
  <dcterms:modified xsi:type="dcterms:W3CDTF">2017-05-23T13:56:06Z</dcterms:modified>
  <cp:category/>
  <cp:version/>
  <cp:contentType/>
  <cp:contentStatus/>
</cp:coreProperties>
</file>